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8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<sst xmlns="http://schemas.openxmlformats.org/spreadsheetml/2006/main" count="135" uniqueCount="62">
  <si>
    <t>Wirkungsgradberechnung Solexpumpe Institut 5.3.2014</t>
  </si>
  <si>
    <t>ES</t>
  </si>
  <si>
    <t>VNR</t>
  </si>
  <si>
    <t>Watt</t>
  </si>
  <si>
    <t>Dauer</t>
  </si>
  <si>
    <t>s</t>
  </si>
  <si>
    <t>Zu Energie</t>
  </si>
  <si>
    <t>J</t>
  </si>
  <si>
    <t>Abgeführte Energie = gefördertes Volumen mal Rho mal g mal h</t>
  </si>
  <si>
    <t>rho*g*h</t>
  </si>
  <si>
    <t>gef Vol</t>
  </si>
  <si>
    <t>m3</t>
  </si>
  <si>
    <t>Eta Pumpe</t>
  </si>
  <si>
    <t>Förder Energie</t>
  </si>
  <si>
    <t>Hubenergie</t>
  </si>
  <si>
    <t>Zugeführte Energie = Watt mal Aufheizdauer</t>
  </si>
  <si>
    <t>Pumpenergie</t>
  </si>
  <si>
    <t>Verdampfung</t>
  </si>
  <si>
    <t>%</t>
  </si>
  <si>
    <t>Wirkungsgradberechnung Solexpumpe Institut 6.3.2014</t>
  </si>
  <si>
    <t>Einspritzmenge 10 cm3, 22°C</t>
  </si>
  <si>
    <t xml:space="preserve">Dampfproduktion </t>
  </si>
  <si>
    <t xml:space="preserve">0,000010 m3 Wasser entsprechen </t>
  </si>
  <si>
    <t>Dampfvolumen V=</t>
  </si>
  <si>
    <t>Wirkungsgradberechnung Solexpumpe Institut 7.3.2014</t>
  </si>
  <si>
    <t>°C</t>
  </si>
  <si>
    <t>Verdampfer</t>
  </si>
  <si>
    <t>entspricht</t>
  </si>
  <si>
    <t>im Dampf</t>
  </si>
  <si>
    <t>bei 165°C Verdtemp</t>
  </si>
  <si>
    <t>kg</t>
  </si>
  <si>
    <t>1,4 cm3 Wassertropfen</t>
  </si>
  <si>
    <t>bei 128°C Verdtemp</t>
  </si>
  <si>
    <t>Horizont.  Verd</t>
  </si>
  <si>
    <t>Vertikal Verd</t>
  </si>
  <si>
    <t>3 cm3 Wassertropfen</t>
  </si>
  <si>
    <t>Dampf überhitzt 123°C, 130 °C, 130</t>
  </si>
  <si>
    <t xml:space="preserve">Dampf gesättigt 99°C, 99°C, 99°C  </t>
  </si>
  <si>
    <t xml:space="preserve">Dampf überhitzt 113, 113°C, </t>
  </si>
  <si>
    <t xml:space="preserve">Dampf überhitzt 111°C,  </t>
  </si>
  <si>
    <t>Verd Temp</t>
  </si>
  <si>
    <t>Verluste</t>
  </si>
  <si>
    <t>W</t>
  </si>
  <si>
    <t>140 °C</t>
  </si>
  <si>
    <t xml:space="preserve">Dampf überhitzt 123°C, 130 °C, 130°C </t>
  </si>
  <si>
    <t>124 °C</t>
  </si>
  <si>
    <t>in Sekunden</t>
  </si>
  <si>
    <t>102 °C</t>
  </si>
  <si>
    <t>von 137°C bis</t>
  </si>
  <si>
    <t>Dampf überhitzt</t>
  </si>
  <si>
    <r>
      <t>Dampf überhitzt</t>
    </r>
    <r>
      <rPr>
        <sz val="11"/>
        <rFont val="Calibri"/>
        <family val="2"/>
      </rPr>
      <t xml:space="preserve"> 113°C, </t>
    </r>
  </si>
  <si>
    <t xml:space="preserve">Dampf kaum überhitzt </t>
  </si>
  <si>
    <t>Starttemperatur</t>
  </si>
  <si>
    <t>ideal</t>
  </si>
  <si>
    <t>im Dampf real</t>
  </si>
  <si>
    <t>Dampfnutzung</t>
  </si>
  <si>
    <t>für Pumpen</t>
  </si>
  <si>
    <t>?</t>
  </si>
  <si>
    <t>Ermittlung der Wärmeverluste der Solexpumpe (unvollständig)</t>
  </si>
  <si>
    <t>cccccccccccccccccccccccccccccccccccccccccccccccccccccccccccccccccccccccccccccccccccccccccccccccccccccccccccccccccccccccccccccccccccccccccccccccccccccccccccccccccccccccccccccccccccccccccccccccccccccccccccccccccccccccccccccccccccccccccccccccccccccccccccccccccccccccccccc</t>
  </si>
  <si>
    <t>ccccccccccccccccccccccccccccccccccccccccccccccccccccccccccccccccccccccccccccccccccccccccccccccccccccccccccccccccccccccccccccccccccccccccccccccccccccccccccccccccccccccccccccccccccccccccccccccccccccccccccccccccccccccccccccccccccccccccccccccccccccccccccccccccccccccccccc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</si>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</sst>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23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J58" sqref="J58"/>
    </sheetView>
  </sheetViews>
  <sheetFormatPr defaultColWidth="11.421875" defaultRowHeight="15"/>
  <cols>
    <col min="1" max="1" width="12.57421875" style="0" customWidth="1"/>
    <col min="5" max="5" width="12.7109375" style="0" customWidth="1"/>
    <col min="6" max="6" width="20.7109375" style="0" customWidth="1"/>
    <col min="7" max="7" width="14.7109375" style="0" customWidth="1"/>
    <col min="9" max="9" width="20.28125" style="0" customWidth="1"/>
    <col min="10" max="10" width="16.7109375" style="0" customWidth="1"/>
    <col min="11" max="11" width="14.421875" style="0" customWidth="1"/>
    <col min="12" max="12" width="18.28125" style="0" customWidth="1"/>
    <col min="13" max="13" width="10.00390625" style="0" customWidth="1"/>
    <col min="14" max="14" width="17.421875" style="0" customWidth="1"/>
    <col min="15" max="15" width="16.8515625" style="0" customWidth="1"/>
    <col min="17" max="17" width="14.28125" style="0" customWidth="1"/>
  </cols>
  <sheetData>
    <row r="1" ht="15">
      <c r="A1" t="s">
        <v>59</v>
      </c>
    </row>
    <row r="2" spans="1:5" ht="15">
      <c r="A2" s="5" t="s">
        <v>0</v>
      </c>
      <c r="B2" s="5"/>
      <c r="C2" s="5"/>
      <c r="D2" s="5"/>
      <c r="E2" s="5"/>
    </row>
    <row r="3" spans="1:9" ht="15">
      <c r="A3" t="s">
        <v>1</v>
      </c>
      <c r="I3" s="6" t="s">
        <v>52</v>
      </c>
    </row>
    <row r="4" spans="5:16" ht="15">
      <c r="E4" s="1" t="s">
        <v>2</v>
      </c>
      <c r="F4" s="6" t="s">
        <v>3</v>
      </c>
      <c r="G4" s="1" t="s">
        <v>4</v>
      </c>
      <c r="H4" s="1" t="s">
        <v>6</v>
      </c>
      <c r="I4" s="6" t="s">
        <v>26</v>
      </c>
      <c r="J4" s="1" t="s">
        <v>9</v>
      </c>
      <c r="K4" s="1" t="s">
        <v>10</v>
      </c>
      <c r="L4" s="1" t="s">
        <v>13</v>
      </c>
      <c r="M4" s="1" t="s">
        <v>14</v>
      </c>
      <c r="N4" s="1" t="s">
        <v>16</v>
      </c>
      <c r="O4" s="1" t="s">
        <v>17</v>
      </c>
      <c r="P4" s="10" t="s">
        <v>12</v>
      </c>
    </row>
    <row r="5" spans="1:16" ht="15">
      <c r="A5" t="s">
        <v>15</v>
      </c>
      <c r="E5" s="1"/>
      <c r="F5" s="6"/>
      <c r="G5" s="1" t="s">
        <v>5</v>
      </c>
      <c r="H5" s="1" t="s">
        <v>7</v>
      </c>
      <c r="I5" s="6" t="s">
        <v>25</v>
      </c>
      <c r="J5" s="1"/>
      <c r="K5" s="1" t="s">
        <v>11</v>
      </c>
      <c r="L5" s="1" t="s">
        <v>7</v>
      </c>
      <c r="M5" s="1" t="s">
        <v>7</v>
      </c>
      <c r="N5" s="1"/>
      <c r="P5" s="10" t="s">
        <v>18</v>
      </c>
    </row>
    <row r="6" spans="5:16" ht="15">
      <c r="E6" s="1">
        <v>1</v>
      </c>
      <c r="F6" s="6">
        <v>1000</v>
      </c>
      <c r="G6" s="1">
        <v>48</v>
      </c>
      <c r="H6" s="1">
        <f aca="true" t="shared" si="0" ref="H6:H11">G6*F6</f>
        <v>48000</v>
      </c>
      <c r="I6" s="6">
        <v>215</v>
      </c>
      <c r="J6" s="1">
        <f aca="true" t="shared" si="1" ref="J6:J11">1000*9.81*0.83</f>
        <v>8142.299999999999</v>
      </c>
      <c r="K6" s="1">
        <v>0.0019</v>
      </c>
      <c r="L6" s="1">
        <f aca="true" t="shared" si="2" ref="L6:L11">K6*J6</f>
        <v>15.470369999999999</v>
      </c>
      <c r="M6" s="1">
        <f aca="true" t="shared" si="3" ref="M6:M11">J6/0.83*0.15*K6</f>
        <v>2.79585</v>
      </c>
      <c r="N6" s="1">
        <f aca="true" t="shared" si="4" ref="N6:N11">M6+L6</f>
        <v>18.26622</v>
      </c>
      <c r="P6" s="11">
        <f aca="true" t="shared" si="5" ref="P6:P11">N6/H6*100</f>
        <v>0.038054625</v>
      </c>
    </row>
    <row r="7" spans="1:16" ht="15">
      <c r="A7" t="s">
        <v>20</v>
      </c>
      <c r="E7" s="1">
        <v>2</v>
      </c>
      <c r="F7" s="6">
        <v>1000</v>
      </c>
      <c r="G7" s="1">
        <v>48</v>
      </c>
      <c r="H7" s="1">
        <f t="shared" si="0"/>
        <v>48000</v>
      </c>
      <c r="I7" s="6">
        <v>215</v>
      </c>
      <c r="J7" s="1">
        <f t="shared" si="1"/>
        <v>8142.299999999999</v>
      </c>
      <c r="K7" s="1">
        <v>0.00216</v>
      </c>
      <c r="L7" s="1">
        <f t="shared" si="2"/>
        <v>17.587367999999998</v>
      </c>
      <c r="M7" s="1">
        <f t="shared" si="3"/>
        <v>3.17844</v>
      </c>
      <c r="N7" s="1">
        <f t="shared" si="4"/>
        <v>20.765808</v>
      </c>
      <c r="P7" s="11">
        <f t="shared" si="5"/>
        <v>0.0432621</v>
      </c>
    </row>
    <row r="8" spans="2:16" ht="15">
      <c r="B8" s="7" t="s">
        <v>49</v>
      </c>
      <c r="C8" s="7"/>
      <c r="D8" s="6" t="s">
        <v>43</v>
      </c>
      <c r="E8" s="1">
        <v>3</v>
      </c>
      <c r="F8" s="6">
        <v>1003</v>
      </c>
      <c r="G8" s="1">
        <v>55</v>
      </c>
      <c r="H8" s="1">
        <f t="shared" si="0"/>
        <v>55165</v>
      </c>
      <c r="I8" s="6">
        <v>220</v>
      </c>
      <c r="J8" s="1">
        <f t="shared" si="1"/>
        <v>8142.299999999999</v>
      </c>
      <c r="K8" s="1">
        <v>0.0021</v>
      </c>
      <c r="L8" s="1">
        <f t="shared" si="2"/>
        <v>17.098829999999996</v>
      </c>
      <c r="M8" s="1">
        <f t="shared" si="3"/>
        <v>3.09015</v>
      </c>
      <c r="N8" s="1">
        <f t="shared" si="4"/>
        <v>20.188979999999997</v>
      </c>
      <c r="P8" s="11">
        <f t="shared" si="5"/>
        <v>0.036597444031541734</v>
      </c>
    </row>
    <row r="9" spans="1:16" ht="15">
      <c r="A9" t="s">
        <v>44</v>
      </c>
      <c r="E9" s="1">
        <v>4</v>
      </c>
      <c r="F9" s="6">
        <v>1012</v>
      </c>
      <c r="G9" s="1">
        <v>45</v>
      </c>
      <c r="H9" s="1">
        <f t="shared" si="0"/>
        <v>45540</v>
      </c>
      <c r="I9" s="6">
        <v>212</v>
      </c>
      <c r="J9" s="1">
        <f t="shared" si="1"/>
        <v>8142.299999999999</v>
      </c>
      <c r="K9" s="1">
        <v>0.002</v>
      </c>
      <c r="L9" s="1">
        <f t="shared" si="2"/>
        <v>16.284599999999998</v>
      </c>
      <c r="M9" s="1">
        <f t="shared" si="3"/>
        <v>2.943</v>
      </c>
      <c r="N9" s="1">
        <f t="shared" si="4"/>
        <v>19.2276</v>
      </c>
      <c r="P9" s="11">
        <f t="shared" si="5"/>
        <v>0.04222134387351779</v>
      </c>
    </row>
    <row r="10" spans="5:16" ht="15">
      <c r="E10" s="1">
        <v>5</v>
      </c>
      <c r="F10" s="6">
        <v>1008</v>
      </c>
      <c r="G10" s="1">
        <v>55</v>
      </c>
      <c r="H10" s="1">
        <f t="shared" si="0"/>
        <v>55440</v>
      </c>
      <c r="I10" s="6">
        <v>217</v>
      </c>
      <c r="J10" s="1">
        <f t="shared" si="1"/>
        <v>8142.299999999999</v>
      </c>
      <c r="K10" s="1">
        <v>0.002</v>
      </c>
      <c r="L10" s="1">
        <f t="shared" si="2"/>
        <v>16.284599999999998</v>
      </c>
      <c r="M10" s="1">
        <f t="shared" si="3"/>
        <v>2.943</v>
      </c>
      <c r="N10" s="1">
        <f t="shared" si="4"/>
        <v>19.2276</v>
      </c>
      <c r="P10" s="11">
        <f t="shared" si="5"/>
        <v>0.03468181818181818</v>
      </c>
    </row>
    <row r="11" spans="5:16" ht="15">
      <c r="E11" s="1">
        <v>6</v>
      </c>
      <c r="F11" s="6">
        <v>1005</v>
      </c>
      <c r="G11" s="1">
        <v>50</v>
      </c>
      <c r="H11" s="1">
        <f t="shared" si="0"/>
        <v>50250</v>
      </c>
      <c r="I11" s="6">
        <v>217</v>
      </c>
      <c r="J11" s="1">
        <f t="shared" si="1"/>
        <v>8142.299999999999</v>
      </c>
      <c r="K11" s="1">
        <v>0.00207</v>
      </c>
      <c r="L11" s="1">
        <f t="shared" si="2"/>
        <v>16.854560999999997</v>
      </c>
      <c r="M11" s="1">
        <f t="shared" si="3"/>
        <v>3.0460049999999996</v>
      </c>
      <c r="N11" s="1">
        <f t="shared" si="4"/>
        <v>19.900565999999998</v>
      </c>
      <c r="P11" s="11">
        <f t="shared" si="5"/>
        <v>0.03960311641791044</v>
      </c>
    </row>
    <row r="14" ht="15">
      <c r="A14" t="s">
        <v>8</v>
      </c>
    </row>
    <row r="15" spans="1:16" ht="15">
      <c r="A15" s="5" t="s">
        <v>59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2"/>
      <c r="N15" s="5"/>
      <c r="O15" s="5"/>
      <c r="P15" s="5"/>
    </row>
    <row r="16" spans="1:5" ht="15">
      <c r="A16" s="5" t="s">
        <v>19</v>
      </c>
      <c r="B16" s="5"/>
      <c r="C16" s="5"/>
      <c r="D16" s="5"/>
      <c r="E16" s="5"/>
    </row>
    <row r="17" spans="9:15" ht="15">
      <c r="I17" s="6" t="s">
        <v>52</v>
      </c>
      <c r="O17" s="1"/>
    </row>
    <row r="18" spans="5:16" ht="15">
      <c r="E18" s="1" t="s">
        <v>2</v>
      </c>
      <c r="F18" s="6" t="s">
        <v>3</v>
      </c>
      <c r="G18" s="1" t="s">
        <v>4</v>
      </c>
      <c r="H18" s="1" t="s">
        <v>6</v>
      </c>
      <c r="I18" s="6" t="s">
        <v>26</v>
      </c>
      <c r="J18" s="1" t="s">
        <v>9</v>
      </c>
      <c r="K18" s="1" t="s">
        <v>10</v>
      </c>
      <c r="L18" s="1" t="s">
        <v>13</v>
      </c>
      <c r="M18" s="1" t="s">
        <v>14</v>
      </c>
      <c r="N18" s="1" t="s">
        <v>16</v>
      </c>
      <c r="O18" s="1" t="s">
        <v>17</v>
      </c>
      <c r="P18" s="10" t="s">
        <v>12</v>
      </c>
    </row>
    <row r="19" spans="1:16" ht="15">
      <c r="A19" t="s">
        <v>20</v>
      </c>
      <c r="E19" s="1"/>
      <c r="F19" s="6"/>
      <c r="G19" s="1" t="s">
        <v>5</v>
      </c>
      <c r="H19" s="1" t="s">
        <v>7</v>
      </c>
      <c r="I19" s="6" t="s">
        <v>25</v>
      </c>
      <c r="J19" s="1"/>
      <c r="K19" s="1" t="s">
        <v>11</v>
      </c>
      <c r="L19" s="1" t="s">
        <v>7</v>
      </c>
      <c r="M19" s="1" t="s">
        <v>7</v>
      </c>
      <c r="N19" s="1"/>
      <c r="P19" s="10" t="s">
        <v>18</v>
      </c>
    </row>
    <row r="20" spans="5:16" ht="15">
      <c r="E20" s="1">
        <v>1</v>
      </c>
      <c r="F20" s="6">
        <v>600</v>
      </c>
      <c r="G20" s="1">
        <v>68</v>
      </c>
      <c r="H20" s="1">
        <f aca="true" t="shared" si="6" ref="H20:H25">G20*F20</f>
        <v>40800</v>
      </c>
      <c r="I20" s="6">
        <v>214</v>
      </c>
      <c r="J20" s="1">
        <f aca="true" t="shared" si="7" ref="J20:J25">1000*9.81*0.83</f>
        <v>8142.299999999999</v>
      </c>
      <c r="K20" s="1">
        <v>0.0019</v>
      </c>
      <c r="L20" s="1">
        <f aca="true" t="shared" si="8" ref="L20:L25">K20*J20</f>
        <v>15.470369999999999</v>
      </c>
      <c r="M20" s="1">
        <f aca="true" t="shared" si="9" ref="M20:M25">J20/0.83*0.15*K20</f>
        <v>2.79585</v>
      </c>
      <c r="N20" s="1">
        <f aca="true" t="shared" si="10" ref="N20:N25">M20+L20</f>
        <v>18.26622</v>
      </c>
      <c r="P20" s="11">
        <f aca="true" t="shared" si="11" ref="P20:P25">N20/H20*100</f>
        <v>0.04477014705882353</v>
      </c>
    </row>
    <row r="21" spans="1:16" ht="15">
      <c r="A21" t="s">
        <v>36</v>
      </c>
      <c r="E21" s="1">
        <v>2</v>
      </c>
      <c r="F21" s="6">
        <v>600</v>
      </c>
      <c r="G21" s="1">
        <v>68</v>
      </c>
      <c r="H21" s="1">
        <f t="shared" si="6"/>
        <v>40800</v>
      </c>
      <c r="I21" s="6">
        <v>219</v>
      </c>
      <c r="J21" s="1">
        <f t="shared" si="7"/>
        <v>8142.299999999999</v>
      </c>
      <c r="K21" s="1">
        <v>0.0021</v>
      </c>
      <c r="L21" s="1">
        <f t="shared" si="8"/>
        <v>17.098829999999996</v>
      </c>
      <c r="M21" s="1">
        <f t="shared" si="9"/>
        <v>3.09015</v>
      </c>
      <c r="N21" s="1">
        <f t="shared" si="10"/>
        <v>20.188979999999997</v>
      </c>
      <c r="P21" s="11">
        <f t="shared" si="11"/>
        <v>0.04948279411764705</v>
      </c>
    </row>
    <row r="22" spans="5:16" ht="15">
      <c r="E22" s="1">
        <v>3</v>
      </c>
      <c r="F22" s="6">
        <v>600</v>
      </c>
      <c r="G22" s="1">
        <v>68</v>
      </c>
      <c r="H22" s="1">
        <f t="shared" si="6"/>
        <v>40800</v>
      </c>
      <c r="I22" s="6">
        <v>219</v>
      </c>
      <c r="J22" s="1">
        <f t="shared" si="7"/>
        <v>8142.299999999999</v>
      </c>
      <c r="K22" s="1">
        <v>0.00175</v>
      </c>
      <c r="L22" s="1">
        <f t="shared" si="8"/>
        <v>14.249025</v>
      </c>
      <c r="M22" s="1">
        <f t="shared" si="9"/>
        <v>2.575125</v>
      </c>
      <c r="N22" s="1">
        <f t="shared" si="10"/>
        <v>16.82415</v>
      </c>
      <c r="P22" s="11">
        <f t="shared" si="11"/>
        <v>0.04123566176470588</v>
      </c>
    </row>
    <row r="23" spans="4:16" ht="15">
      <c r="D23" s="3"/>
      <c r="E23" s="1">
        <v>4</v>
      </c>
      <c r="F23" s="6">
        <v>600</v>
      </c>
      <c r="G23" s="1">
        <v>68</v>
      </c>
      <c r="H23" s="1">
        <f t="shared" si="6"/>
        <v>40800</v>
      </c>
      <c r="I23" s="6">
        <v>218</v>
      </c>
      <c r="J23" s="1">
        <f t="shared" si="7"/>
        <v>8142.299999999999</v>
      </c>
      <c r="K23" s="1">
        <v>0.00223</v>
      </c>
      <c r="L23" s="1">
        <f t="shared" si="8"/>
        <v>18.157329</v>
      </c>
      <c r="M23" s="1">
        <f t="shared" si="9"/>
        <v>3.281445</v>
      </c>
      <c r="N23" s="1">
        <f t="shared" si="10"/>
        <v>21.438774000000002</v>
      </c>
      <c r="P23" s="11">
        <f t="shared" si="11"/>
        <v>0.05254601470588236</v>
      </c>
    </row>
    <row r="24" spans="5:16" ht="15">
      <c r="E24" s="1">
        <v>5</v>
      </c>
      <c r="F24" s="6">
        <v>600</v>
      </c>
      <c r="G24" s="1">
        <v>68</v>
      </c>
      <c r="H24" s="1">
        <f t="shared" si="6"/>
        <v>40800</v>
      </c>
      <c r="I24" s="6">
        <v>218</v>
      </c>
      <c r="J24" s="1">
        <f t="shared" si="7"/>
        <v>8142.299999999999</v>
      </c>
      <c r="K24" s="1">
        <v>0.0021</v>
      </c>
      <c r="L24" s="1">
        <f t="shared" si="8"/>
        <v>17.098829999999996</v>
      </c>
      <c r="M24" s="1">
        <f t="shared" si="9"/>
        <v>3.09015</v>
      </c>
      <c r="N24" s="1">
        <f t="shared" si="10"/>
        <v>20.188979999999997</v>
      </c>
      <c r="P24" s="11">
        <f t="shared" si="11"/>
        <v>0.04948279411764705</v>
      </c>
    </row>
    <row r="25" spans="2:16" ht="15">
      <c r="B25" s="7" t="s">
        <v>49</v>
      </c>
      <c r="C25" s="7"/>
      <c r="D25" s="6" t="s">
        <v>43</v>
      </c>
      <c r="E25" s="1">
        <v>6</v>
      </c>
      <c r="F25" s="6">
        <v>600</v>
      </c>
      <c r="G25" s="1">
        <v>68</v>
      </c>
      <c r="H25" s="1">
        <f t="shared" si="6"/>
        <v>40800</v>
      </c>
      <c r="I25" s="6">
        <v>216</v>
      </c>
      <c r="J25" s="1">
        <f t="shared" si="7"/>
        <v>8142.299999999999</v>
      </c>
      <c r="K25" s="1">
        <v>0.00207</v>
      </c>
      <c r="L25" s="1">
        <f t="shared" si="8"/>
        <v>16.854560999999997</v>
      </c>
      <c r="M25" s="1">
        <f t="shared" si="9"/>
        <v>3.0460049999999996</v>
      </c>
      <c r="N25" s="1">
        <f t="shared" si="10"/>
        <v>19.900565999999998</v>
      </c>
      <c r="P25" s="11">
        <f t="shared" si="11"/>
        <v>0.04877589705882353</v>
      </c>
    </row>
    <row r="26" ht="15">
      <c r="A26" s="13" t="s">
        <v>61</v>
      </c>
    </row>
    <row r="27" spans="7:12" ht="15">
      <c r="G27" s="1" t="s">
        <v>55</v>
      </c>
      <c r="L27" s="1" t="s">
        <v>55</v>
      </c>
    </row>
    <row r="28" spans="1:12" ht="15">
      <c r="A28" t="s">
        <v>21</v>
      </c>
      <c r="C28" t="s">
        <v>22</v>
      </c>
      <c r="G28" s="1" t="s">
        <v>56</v>
      </c>
      <c r="I28" s="1" t="s">
        <v>31</v>
      </c>
      <c r="J28" s="1"/>
      <c r="L28" s="1" t="s">
        <v>56</v>
      </c>
    </row>
    <row r="29" spans="1:12" ht="15">
      <c r="A29" t="s">
        <v>53</v>
      </c>
      <c r="C29">
        <v>1E-05</v>
      </c>
      <c r="E29" s="1" t="s">
        <v>11</v>
      </c>
      <c r="F29" s="1" t="s">
        <v>11</v>
      </c>
      <c r="G29" s="1" t="s">
        <v>18</v>
      </c>
      <c r="I29" s="1" t="s">
        <v>54</v>
      </c>
      <c r="J29" s="1" t="s">
        <v>11</v>
      </c>
      <c r="K29" s="1" t="s">
        <v>11</v>
      </c>
      <c r="L29" s="1" t="s">
        <v>18</v>
      </c>
    </row>
    <row r="30" spans="2:12" ht="15">
      <c r="B30" t="s">
        <v>27</v>
      </c>
      <c r="C30" t="s">
        <v>23</v>
      </c>
      <c r="E30" s="1">
        <f aca="true" t="shared" si="12" ref="E30:E35">0.01*1.7</f>
        <v>0.017</v>
      </c>
      <c r="F30" s="1">
        <v>0.0019</v>
      </c>
      <c r="G30" s="2">
        <f aca="true" t="shared" si="13" ref="G30:G35">F30/E30*100</f>
        <v>11.176470588235293</v>
      </c>
      <c r="I30" s="1" t="s">
        <v>29</v>
      </c>
      <c r="J30" s="1">
        <f>I32*1.7</f>
        <v>0.014620000000000003</v>
      </c>
      <c r="K30" s="1">
        <v>0.0019</v>
      </c>
      <c r="L30" s="2">
        <f aca="true" t="shared" si="14" ref="L30:L35">K30/J30*100</f>
        <v>12.995896032831736</v>
      </c>
    </row>
    <row r="31" spans="5:12" ht="15">
      <c r="E31" s="1">
        <f t="shared" si="12"/>
        <v>0.017</v>
      </c>
      <c r="F31" s="1">
        <v>0.0021</v>
      </c>
      <c r="G31" s="2">
        <f t="shared" si="13"/>
        <v>12.352941176470585</v>
      </c>
      <c r="J31" s="1">
        <f>I32*1.7</f>
        <v>0.014620000000000003</v>
      </c>
      <c r="K31" s="1">
        <v>0.0021</v>
      </c>
      <c r="L31" s="2">
        <f t="shared" si="14"/>
        <v>14.363885088919284</v>
      </c>
    </row>
    <row r="32" spans="2:12" ht="15">
      <c r="B32">
        <f>0.1*0.1*1</f>
        <v>0.010000000000000002</v>
      </c>
      <c r="C32" t="s">
        <v>30</v>
      </c>
      <c r="E32" s="1">
        <f t="shared" si="12"/>
        <v>0.017</v>
      </c>
      <c r="F32" s="1">
        <v>0.00175</v>
      </c>
      <c r="G32" s="2">
        <f t="shared" si="13"/>
        <v>10.294117647058822</v>
      </c>
      <c r="I32">
        <f>0.1*0.1*0.86</f>
        <v>0.008600000000000002</v>
      </c>
      <c r="J32" s="1">
        <f>I32*1.7</f>
        <v>0.014620000000000003</v>
      </c>
      <c r="K32" s="1">
        <v>0.00175</v>
      </c>
      <c r="L32" s="2">
        <f t="shared" si="14"/>
        <v>11.969904240766072</v>
      </c>
    </row>
    <row r="33" spans="5:13" ht="15">
      <c r="E33" s="1">
        <f t="shared" si="12"/>
        <v>0.017</v>
      </c>
      <c r="F33" s="1">
        <v>0.00223</v>
      </c>
      <c r="G33" s="2">
        <f t="shared" si="13"/>
        <v>13.117647058823529</v>
      </c>
      <c r="J33" s="1">
        <f>I32*1.7</f>
        <v>0.014620000000000003</v>
      </c>
      <c r="K33" s="1">
        <v>0.00223</v>
      </c>
      <c r="L33" s="2">
        <f t="shared" si="14"/>
        <v>15.253077975376195</v>
      </c>
      <c r="M33" s="1"/>
    </row>
    <row r="34" spans="5:12" ht="15">
      <c r="E34" s="1">
        <f t="shared" si="12"/>
        <v>0.017</v>
      </c>
      <c r="F34" s="1">
        <v>0.0021</v>
      </c>
      <c r="G34" s="2">
        <f t="shared" si="13"/>
        <v>12.352941176470585</v>
      </c>
      <c r="J34" s="1">
        <f>I32*1.7</f>
        <v>0.014620000000000003</v>
      </c>
      <c r="K34" s="1">
        <v>0.0021</v>
      </c>
      <c r="L34" s="2">
        <f t="shared" si="14"/>
        <v>14.363885088919284</v>
      </c>
    </row>
    <row r="35" spans="5:12" ht="15">
      <c r="E35" s="1">
        <f t="shared" si="12"/>
        <v>0.017</v>
      </c>
      <c r="F35" s="1">
        <v>0.00207</v>
      </c>
      <c r="G35" s="2">
        <f t="shared" si="13"/>
        <v>12.176470588235292</v>
      </c>
      <c r="J35" s="1">
        <f>I32*1.7</f>
        <v>0.014620000000000003</v>
      </c>
      <c r="K35" s="1">
        <v>0.00207</v>
      </c>
      <c r="L35" s="2">
        <f t="shared" si="14"/>
        <v>14.158686730506151</v>
      </c>
    </row>
    <row r="36" spans="1:16" ht="15">
      <c r="A36" s="5" t="s">
        <v>60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5" ht="15">
      <c r="A37" s="5" t="s">
        <v>24</v>
      </c>
      <c r="B37" s="5"/>
      <c r="C37" s="5"/>
      <c r="D37" s="5"/>
      <c r="E37" s="5"/>
    </row>
    <row r="38" ht="15">
      <c r="I38" s="6" t="s">
        <v>52</v>
      </c>
    </row>
    <row r="39" spans="5:16" ht="15">
      <c r="E39" s="1" t="s">
        <v>2</v>
      </c>
      <c r="F39" s="6" t="s">
        <v>3</v>
      </c>
      <c r="G39" s="1" t="s">
        <v>4</v>
      </c>
      <c r="H39" s="1" t="s">
        <v>6</v>
      </c>
      <c r="I39" s="6" t="s">
        <v>26</v>
      </c>
      <c r="J39" s="1" t="s">
        <v>9</v>
      </c>
      <c r="K39" s="1" t="s">
        <v>10</v>
      </c>
      <c r="L39" s="1" t="s">
        <v>13</v>
      </c>
      <c r="M39" s="1" t="s">
        <v>14</v>
      </c>
      <c r="N39" s="1" t="s">
        <v>16</v>
      </c>
      <c r="O39" s="1" t="s">
        <v>17</v>
      </c>
      <c r="P39" s="10" t="s">
        <v>12</v>
      </c>
    </row>
    <row r="40" spans="1:16" ht="15">
      <c r="A40" t="s">
        <v>20</v>
      </c>
      <c r="E40" s="1"/>
      <c r="F40" s="6"/>
      <c r="G40" s="1" t="s">
        <v>5</v>
      </c>
      <c r="H40" s="1" t="s">
        <v>7</v>
      </c>
      <c r="I40" s="6" t="s">
        <v>25</v>
      </c>
      <c r="J40" s="1"/>
      <c r="K40" s="1" t="s">
        <v>11</v>
      </c>
      <c r="L40" s="1" t="s">
        <v>7</v>
      </c>
      <c r="M40" s="1" t="s">
        <v>7</v>
      </c>
      <c r="N40" s="1"/>
      <c r="P40" s="10" t="s">
        <v>18</v>
      </c>
    </row>
    <row r="41" spans="5:16" ht="15">
      <c r="E41" s="1">
        <v>4</v>
      </c>
      <c r="F41" s="6">
        <v>350</v>
      </c>
      <c r="G41" s="1">
        <v>115</v>
      </c>
      <c r="H41" s="1">
        <f aca="true" t="shared" si="15" ref="H41:H52">G41*F41</f>
        <v>40250</v>
      </c>
      <c r="I41" s="6">
        <v>156</v>
      </c>
      <c r="J41" s="1">
        <f>1000*9.81*0.83</f>
        <v>8142.299999999999</v>
      </c>
      <c r="K41" s="1">
        <v>0.00175</v>
      </c>
      <c r="L41" s="1">
        <f aca="true" t="shared" si="16" ref="L41:L52">K41*J41</f>
        <v>14.249025</v>
      </c>
      <c r="M41" s="1">
        <f aca="true" t="shared" si="17" ref="M41:M52">J41/0.83*0.15*K41</f>
        <v>2.575125</v>
      </c>
      <c r="N41" s="1">
        <f aca="true" t="shared" si="18" ref="N41:N52">M41+L41</f>
        <v>16.82415</v>
      </c>
      <c r="P41" s="11">
        <f aca="true" t="shared" si="19" ref="P41:P52">N41/H41*100</f>
        <v>0.04179913043478261</v>
      </c>
    </row>
    <row r="42" spans="1:16" ht="15">
      <c r="A42" s="7" t="s">
        <v>50</v>
      </c>
      <c r="B42" s="7"/>
      <c r="D42" s="6" t="s">
        <v>45</v>
      </c>
      <c r="E42" s="1">
        <v>5</v>
      </c>
      <c r="F42" s="6">
        <v>350</v>
      </c>
      <c r="G42" s="1">
        <v>140</v>
      </c>
      <c r="H42" s="1">
        <f t="shared" si="15"/>
        <v>49000</v>
      </c>
      <c r="I42" s="6">
        <v>178</v>
      </c>
      <c r="J42" s="1">
        <f aca="true" t="shared" si="20" ref="J42:J52">1000*9.81*0.83</f>
        <v>8142.299999999999</v>
      </c>
      <c r="K42" s="1">
        <v>0.00205</v>
      </c>
      <c r="L42" s="1">
        <f t="shared" si="16"/>
        <v>16.691715</v>
      </c>
      <c r="M42" s="1">
        <f t="shared" si="17"/>
        <v>3.0165750000000005</v>
      </c>
      <c r="N42" s="1">
        <f t="shared" si="18"/>
        <v>19.708289999999998</v>
      </c>
      <c r="P42" s="11">
        <f t="shared" si="19"/>
        <v>0.04022099999999999</v>
      </c>
    </row>
    <row r="43" spans="5:16" ht="15">
      <c r="E43" s="1">
        <v>6</v>
      </c>
      <c r="F43" s="6">
        <v>350</v>
      </c>
      <c r="G43" s="1">
        <v>120</v>
      </c>
      <c r="H43" s="1">
        <f t="shared" si="15"/>
        <v>42000</v>
      </c>
      <c r="I43" s="6">
        <v>156</v>
      </c>
      <c r="J43" s="1">
        <f t="shared" si="20"/>
        <v>8142.299999999999</v>
      </c>
      <c r="K43" s="1">
        <v>0.00205</v>
      </c>
      <c r="L43" s="1">
        <f t="shared" si="16"/>
        <v>16.691715</v>
      </c>
      <c r="M43" s="1">
        <f t="shared" si="17"/>
        <v>3.0165750000000005</v>
      </c>
      <c r="N43" s="1">
        <f t="shared" si="18"/>
        <v>19.708289999999998</v>
      </c>
      <c r="P43" s="11">
        <f t="shared" si="19"/>
        <v>0.046924499999999994</v>
      </c>
    </row>
    <row r="44" spans="5:16" ht="15">
      <c r="E44" s="1">
        <v>7</v>
      </c>
      <c r="F44" s="6">
        <v>350</v>
      </c>
      <c r="G44" s="1">
        <v>98</v>
      </c>
      <c r="H44" s="1">
        <f t="shared" si="15"/>
        <v>34300</v>
      </c>
      <c r="I44" s="6">
        <v>164</v>
      </c>
      <c r="J44" s="1">
        <f t="shared" si="20"/>
        <v>8142.299999999999</v>
      </c>
      <c r="K44" s="1">
        <v>0.00205</v>
      </c>
      <c r="L44" s="1">
        <f t="shared" si="16"/>
        <v>16.691715</v>
      </c>
      <c r="M44" s="1">
        <f t="shared" si="17"/>
        <v>3.0165750000000005</v>
      </c>
      <c r="N44" s="1">
        <f t="shared" si="18"/>
        <v>19.708289999999998</v>
      </c>
      <c r="P44" s="11">
        <f t="shared" si="19"/>
        <v>0.05745857142857142</v>
      </c>
    </row>
    <row r="45" spans="5:16" ht="15">
      <c r="E45" s="1">
        <v>8</v>
      </c>
      <c r="F45" s="6">
        <v>350</v>
      </c>
      <c r="G45" s="1">
        <v>104</v>
      </c>
      <c r="H45" s="1">
        <f t="shared" si="15"/>
        <v>36400</v>
      </c>
      <c r="I45" s="6">
        <v>162</v>
      </c>
      <c r="J45" s="1">
        <f t="shared" si="20"/>
        <v>8142.299999999999</v>
      </c>
      <c r="K45" s="1">
        <v>0.00207</v>
      </c>
      <c r="L45" s="1">
        <f t="shared" si="16"/>
        <v>16.854560999999997</v>
      </c>
      <c r="M45" s="1">
        <f t="shared" si="17"/>
        <v>3.0460049999999996</v>
      </c>
      <c r="N45" s="1">
        <f t="shared" si="18"/>
        <v>19.900565999999998</v>
      </c>
      <c r="P45" s="11">
        <f t="shared" si="19"/>
        <v>0.05467188461538461</v>
      </c>
    </row>
    <row r="46" spans="5:16" ht="15">
      <c r="E46" s="1">
        <v>9</v>
      </c>
      <c r="F46" s="6">
        <v>350</v>
      </c>
      <c r="G46" s="1">
        <v>94</v>
      </c>
      <c r="H46" s="1">
        <f t="shared" si="15"/>
        <v>32900</v>
      </c>
      <c r="I46" s="6">
        <v>162</v>
      </c>
      <c r="J46" s="1">
        <f t="shared" si="20"/>
        <v>8142.299999999999</v>
      </c>
      <c r="K46" s="1">
        <v>0.00207</v>
      </c>
      <c r="L46" s="1">
        <f t="shared" si="16"/>
        <v>16.854560999999997</v>
      </c>
      <c r="M46" s="1">
        <f t="shared" si="17"/>
        <v>3.0460049999999996</v>
      </c>
      <c r="N46" s="1">
        <f t="shared" si="18"/>
        <v>19.900565999999998</v>
      </c>
      <c r="P46" s="11">
        <f t="shared" si="19"/>
        <v>0.060488042553191484</v>
      </c>
    </row>
    <row r="47" spans="5:16" ht="15">
      <c r="E47" s="1">
        <v>10</v>
      </c>
      <c r="F47" s="6">
        <v>350</v>
      </c>
      <c r="G47" s="1">
        <v>119</v>
      </c>
      <c r="H47" s="1">
        <f t="shared" si="15"/>
        <v>41650</v>
      </c>
      <c r="I47" s="8">
        <v>127</v>
      </c>
      <c r="J47" s="1">
        <f t="shared" si="20"/>
        <v>8142.299999999999</v>
      </c>
      <c r="K47" s="1">
        <v>0.0012</v>
      </c>
      <c r="L47" s="1">
        <f t="shared" si="16"/>
        <v>9.770759999999997</v>
      </c>
      <c r="M47" s="1">
        <f t="shared" si="17"/>
        <v>1.7657999999999998</v>
      </c>
      <c r="N47" s="1">
        <f t="shared" si="18"/>
        <v>11.536559999999998</v>
      </c>
      <c r="P47" s="11">
        <f t="shared" si="19"/>
        <v>0.027698823529411762</v>
      </c>
    </row>
    <row r="48" spans="2:16" ht="15">
      <c r="B48" s="7" t="s">
        <v>51</v>
      </c>
      <c r="C48" s="7"/>
      <c r="D48" s="6" t="s">
        <v>47</v>
      </c>
      <c r="E48" s="1">
        <v>11</v>
      </c>
      <c r="F48" s="6">
        <v>350</v>
      </c>
      <c r="G48" s="1">
        <v>114</v>
      </c>
      <c r="H48" s="1">
        <f t="shared" si="15"/>
        <v>39900</v>
      </c>
      <c r="I48" s="8">
        <v>127</v>
      </c>
      <c r="J48" s="1">
        <f t="shared" si="20"/>
        <v>8142.299999999999</v>
      </c>
      <c r="K48" s="1">
        <v>0.00133</v>
      </c>
      <c r="L48" s="1">
        <f t="shared" si="16"/>
        <v>10.829258999999999</v>
      </c>
      <c r="M48" s="1">
        <f t="shared" si="17"/>
        <v>1.957095</v>
      </c>
      <c r="N48" s="1">
        <f t="shared" si="18"/>
        <v>12.786354</v>
      </c>
      <c r="P48" s="11">
        <f t="shared" si="19"/>
        <v>0.032046</v>
      </c>
    </row>
    <row r="49" spans="1:16" ht="15">
      <c r="A49" s="4" t="s">
        <v>37</v>
      </c>
      <c r="B49" s="4"/>
      <c r="C49" s="4"/>
      <c r="E49" s="1">
        <v>12</v>
      </c>
      <c r="F49" s="6">
        <v>350</v>
      </c>
      <c r="G49" s="1">
        <v>116</v>
      </c>
      <c r="H49" s="1">
        <f t="shared" si="15"/>
        <v>40600</v>
      </c>
      <c r="I49" s="8">
        <v>124</v>
      </c>
      <c r="J49" s="1">
        <f t="shared" si="20"/>
        <v>8142.299999999999</v>
      </c>
      <c r="K49" s="1">
        <v>0.00085</v>
      </c>
      <c r="L49" s="1">
        <f t="shared" si="16"/>
        <v>6.920954999999999</v>
      </c>
      <c r="M49" s="1">
        <f t="shared" si="17"/>
        <v>1.250775</v>
      </c>
      <c r="N49" s="1">
        <f t="shared" si="18"/>
        <v>8.17173</v>
      </c>
      <c r="P49" s="11">
        <f t="shared" si="19"/>
        <v>0.02012741379310345</v>
      </c>
    </row>
    <row r="50" spans="5:16" ht="15">
      <c r="E50" s="1">
        <v>13</v>
      </c>
      <c r="F50" s="6">
        <v>350</v>
      </c>
      <c r="G50" s="1">
        <v>116</v>
      </c>
      <c r="H50" s="1">
        <f t="shared" si="15"/>
        <v>40600</v>
      </c>
      <c r="I50" s="8">
        <v>123</v>
      </c>
      <c r="J50" s="1">
        <f t="shared" si="20"/>
        <v>8142.299999999999</v>
      </c>
      <c r="K50" s="1">
        <v>0.00098</v>
      </c>
      <c r="L50" s="1">
        <f t="shared" si="16"/>
        <v>7.979453999999999</v>
      </c>
      <c r="M50" s="1">
        <f t="shared" si="17"/>
        <v>1.44207</v>
      </c>
      <c r="N50" s="1">
        <f t="shared" si="18"/>
        <v>9.421523999999998</v>
      </c>
      <c r="P50" s="11">
        <f t="shared" si="19"/>
        <v>0.023205724137931028</v>
      </c>
    </row>
    <row r="51" spans="1:16" ht="15">
      <c r="A51" t="s">
        <v>38</v>
      </c>
      <c r="E51" s="1">
        <v>14</v>
      </c>
      <c r="F51" s="6">
        <v>350</v>
      </c>
      <c r="G51" s="1">
        <v>105</v>
      </c>
      <c r="H51" s="1">
        <f t="shared" si="15"/>
        <v>36750</v>
      </c>
      <c r="I51" s="9">
        <v>170</v>
      </c>
      <c r="J51" s="1">
        <f t="shared" si="20"/>
        <v>8142.299999999999</v>
      </c>
      <c r="K51" s="1">
        <v>0.0021</v>
      </c>
      <c r="L51" s="1">
        <f t="shared" si="16"/>
        <v>17.098829999999996</v>
      </c>
      <c r="M51" s="1">
        <f t="shared" si="17"/>
        <v>3.09015</v>
      </c>
      <c r="N51" s="1">
        <f t="shared" si="18"/>
        <v>20.188979999999997</v>
      </c>
      <c r="P51" s="11">
        <f t="shared" si="19"/>
        <v>0.05493599999999999</v>
      </c>
    </row>
    <row r="52" spans="1:16" ht="15">
      <c r="A52" t="s">
        <v>39</v>
      </c>
      <c r="E52" s="1">
        <v>15</v>
      </c>
      <c r="F52" s="6">
        <v>350</v>
      </c>
      <c r="G52" s="1">
        <v>118</v>
      </c>
      <c r="H52" s="1">
        <f t="shared" si="15"/>
        <v>41300</v>
      </c>
      <c r="I52" s="9">
        <v>165</v>
      </c>
      <c r="J52" s="1">
        <f t="shared" si="20"/>
        <v>8142.299999999999</v>
      </c>
      <c r="K52" s="1">
        <v>0.00213</v>
      </c>
      <c r="L52" s="1">
        <f t="shared" si="16"/>
        <v>17.343099</v>
      </c>
      <c r="M52" s="1">
        <f t="shared" si="17"/>
        <v>3.134295</v>
      </c>
      <c r="N52" s="1">
        <f t="shared" si="18"/>
        <v>20.477393999999997</v>
      </c>
      <c r="P52" s="11">
        <f t="shared" si="19"/>
        <v>0.04958206779661017</v>
      </c>
    </row>
    <row r="54" ht="15">
      <c r="A54" s="13" t="s">
        <v>61</v>
      </c>
    </row>
    <row r="55" spans="9:15" ht="15">
      <c r="I55" t="s">
        <v>55</v>
      </c>
      <c r="O55" t="s">
        <v>55</v>
      </c>
    </row>
    <row r="56" spans="5:15" ht="15">
      <c r="E56" t="s">
        <v>34</v>
      </c>
      <c r="F56" s="1" t="s">
        <v>31</v>
      </c>
      <c r="G56" s="1"/>
      <c r="I56" t="s">
        <v>56</v>
      </c>
      <c r="K56" t="s">
        <v>33</v>
      </c>
      <c r="L56" s="1" t="s">
        <v>35</v>
      </c>
      <c r="M56" s="1"/>
      <c r="O56" t="s">
        <v>56</v>
      </c>
    </row>
    <row r="57" spans="6:15" ht="15">
      <c r="F57" s="1" t="s">
        <v>28</v>
      </c>
      <c r="G57" s="1" t="s">
        <v>11</v>
      </c>
      <c r="H57" s="1" t="s">
        <v>11</v>
      </c>
      <c r="I57" s="1" t="s">
        <v>18</v>
      </c>
      <c r="L57" s="1" t="s">
        <v>28</v>
      </c>
      <c r="M57" s="1" t="s">
        <v>11</v>
      </c>
      <c r="N57" s="1" t="s">
        <v>11</v>
      </c>
      <c r="O57" s="1" t="s">
        <v>18</v>
      </c>
    </row>
    <row r="58" spans="6:15" ht="15">
      <c r="F58" s="1" t="s">
        <v>32</v>
      </c>
      <c r="G58" s="1">
        <f>F60*1.7</f>
        <v>0.013600000000000003</v>
      </c>
      <c r="H58" s="1">
        <v>0.0012</v>
      </c>
      <c r="I58" s="2">
        <f>H58/G58*100</f>
        <v>8.823529411764703</v>
      </c>
      <c r="L58" s="1" t="s">
        <v>32</v>
      </c>
      <c r="M58" s="1">
        <f>L60*1.7</f>
        <v>0.0119</v>
      </c>
      <c r="N58" s="1">
        <v>0.0012</v>
      </c>
      <c r="O58" s="2">
        <f>N58/M58*100</f>
        <v>10.084033613445378</v>
      </c>
    </row>
    <row r="59" spans="7:15" ht="15">
      <c r="G59" s="1">
        <f>F60*1.7</f>
        <v>0.013600000000000003</v>
      </c>
      <c r="H59" s="1">
        <v>0.00133</v>
      </c>
      <c r="I59" s="2">
        <f>H59/G59*100</f>
        <v>9.77941176470588</v>
      </c>
      <c r="M59" s="1">
        <f>L60*1.7</f>
        <v>0.0119</v>
      </c>
      <c r="N59" s="1">
        <v>0.00133</v>
      </c>
      <c r="O59" s="2">
        <f>N59/M59*100</f>
        <v>11.176470588235293</v>
      </c>
    </row>
    <row r="60" spans="6:15" ht="15">
      <c r="F60">
        <f>0.1*0.1*0.8</f>
        <v>0.008000000000000002</v>
      </c>
      <c r="G60" s="1">
        <f>F60*1.7</f>
        <v>0.013600000000000003</v>
      </c>
      <c r="H60" s="1">
        <v>0.00085</v>
      </c>
      <c r="I60" s="2">
        <f>H60/G60*100</f>
        <v>6.249999999999998</v>
      </c>
      <c r="L60">
        <f>0.1*0.1*0.7</f>
        <v>0.007000000000000001</v>
      </c>
      <c r="M60" s="1">
        <f>L60*1.7</f>
        <v>0.0119</v>
      </c>
      <c r="N60" s="1">
        <v>0.00085</v>
      </c>
      <c r="O60" s="2">
        <f>N60/M60*100</f>
        <v>7.142857142857142</v>
      </c>
    </row>
    <row r="61" spans="7:15" ht="15">
      <c r="G61" s="1">
        <f>F60*1.7</f>
        <v>0.013600000000000003</v>
      </c>
      <c r="H61" s="1">
        <v>0.00098</v>
      </c>
      <c r="I61" s="2">
        <f>H61/G61*100</f>
        <v>7.205882352941175</v>
      </c>
      <c r="M61" s="1">
        <f>L60*1.7</f>
        <v>0.0119</v>
      </c>
      <c r="N61" s="1">
        <v>0.00098</v>
      </c>
      <c r="O61" s="2">
        <f>N61/M61*100</f>
        <v>8.235294117647058</v>
      </c>
    </row>
    <row r="62" spans="1:12" ht="15">
      <c r="A62" s="5" t="s">
        <v>59</v>
      </c>
      <c r="J62" s="1"/>
      <c r="K62" s="1"/>
      <c r="L62" s="2"/>
    </row>
    <row r="63" spans="1:12" ht="15">
      <c r="A63" s="5" t="s">
        <v>58</v>
      </c>
      <c r="B63" s="5"/>
      <c r="C63" s="5"/>
      <c r="D63" s="5"/>
      <c r="J63" s="1"/>
      <c r="K63" s="1"/>
      <c r="L63" s="2"/>
    </row>
    <row r="64" spans="2:3" ht="15">
      <c r="B64" t="s">
        <v>40</v>
      </c>
      <c r="C64" s="1" t="s">
        <v>41</v>
      </c>
    </row>
    <row r="65" spans="2:4" ht="15">
      <c r="B65" s="1" t="s">
        <v>25</v>
      </c>
      <c r="C65" s="1" t="s">
        <v>42</v>
      </c>
      <c r="D65" t="s">
        <v>46</v>
      </c>
    </row>
    <row r="66" spans="2:3" ht="15">
      <c r="B66" s="1">
        <v>210</v>
      </c>
      <c r="C66" s="1" t="s">
        <v>57</v>
      </c>
    </row>
    <row r="67" spans="2:3" ht="15">
      <c r="B67" s="1">
        <v>178</v>
      </c>
      <c r="C67" s="1" t="s">
        <v>57</v>
      </c>
    </row>
    <row r="68" spans="1:4" ht="15">
      <c r="A68" t="s">
        <v>48</v>
      </c>
      <c r="B68" s="1">
        <v>127</v>
      </c>
      <c r="C68" s="1" t="s">
        <v>57</v>
      </c>
      <c r="D68" s="1">
        <v>374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 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Emmerich SEIDELBERGER</dc:creator>
  <cp:keywords/>
  <dc:description/>
  <cp:lastModifiedBy>up</cp:lastModifiedBy>
  <dcterms:created xsi:type="dcterms:W3CDTF">2014-03-05T19:50:32Z</dcterms:created>
  <dcterms:modified xsi:type="dcterms:W3CDTF">2014-03-08T08:46:40Z</dcterms:modified>
  <cp:category/>
  <cp:version/>
  <cp:contentType/>
  <cp:contentStatus/>
</cp:coreProperties>
</file>